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hl.n. - vánoční výzdoba\zadávací dokumentace\jen venky\"/>
    </mc:Choice>
  </mc:AlternateContent>
  <bookViews>
    <workbookView xWindow="0" yWindow="0" windowWidth="28800" windowHeight="11835" activeTab="1"/>
  </bookViews>
  <sheets>
    <sheet name="Rekapitulace stavby" sheetId="1" r:id="rId1"/>
    <sheet name="PHA_hl_n - Osvětl..." sheetId="2" r:id="rId2"/>
  </sheets>
  <definedNames>
    <definedName name="_xlnm._FilterDatabase" localSheetId="1" hidden="1">'PHA_hl_n - Osvětl...'!$C$117:$K$135</definedName>
    <definedName name="_xlnm.Print_Titles" localSheetId="1">'PHA_hl_n - Osvětl...'!$117:$117</definedName>
    <definedName name="_xlnm.Print_Titles" localSheetId="0">'Rekapitulace stavby'!$92:$92</definedName>
    <definedName name="_xlnm.Print_Area" localSheetId="1">'PHA_hl_n - Osvětl...'!$C$4:$J$76,'PHA_hl_n - Osvětl...'!$C$82:$J$101,'PHA_hl_n - Osvětl...'!$C$107:$J$135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35" i="2"/>
  <c r="BH135" i="2"/>
  <c r="BG135" i="2"/>
  <c r="BF135" i="2"/>
  <c r="T135" i="2"/>
  <c r="T134" i="2"/>
  <c r="R135" i="2"/>
  <c r="R134" i="2" s="1"/>
  <c r="R127" i="2" s="1"/>
  <c r="P135" i="2"/>
  <c r="P134" i="2"/>
  <c r="BI132" i="2"/>
  <c r="BH132" i="2"/>
  <c r="BG132" i="2"/>
  <c r="BF132" i="2"/>
  <c r="T132" i="2"/>
  <c r="T131" i="2" s="1"/>
  <c r="T127" i="2" s="1"/>
  <c r="R132" i="2"/>
  <c r="R131" i="2"/>
  <c r="P132" i="2"/>
  <c r="P131" i="2" s="1"/>
  <c r="BI129" i="2"/>
  <c r="BH129" i="2"/>
  <c r="BG129" i="2"/>
  <c r="BF129" i="2"/>
  <c r="T129" i="2"/>
  <c r="T128" i="2"/>
  <c r="R129" i="2"/>
  <c r="R128" i="2"/>
  <c r="P129" i="2"/>
  <c r="P128" i="2" s="1"/>
  <c r="P127" i="2" s="1"/>
  <c r="BI126" i="2"/>
  <c r="BH126" i="2"/>
  <c r="BG126" i="2"/>
  <c r="BF126" i="2"/>
  <c r="T126" i="2"/>
  <c r="T125" i="2"/>
  <c r="R126" i="2"/>
  <c r="R125" i="2" s="1"/>
  <c r="P126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F114" i="2"/>
  <c r="F112" i="2"/>
  <c r="E110" i="2"/>
  <c r="F89" i="2"/>
  <c r="F87" i="2"/>
  <c r="E85" i="2"/>
  <c r="J22" i="2"/>
  <c r="E22" i="2"/>
  <c r="J115" i="2"/>
  <c r="J21" i="2"/>
  <c r="J19" i="2"/>
  <c r="E19" i="2"/>
  <c r="J114" i="2"/>
  <c r="J18" i="2"/>
  <c r="J16" i="2"/>
  <c r="E16" i="2"/>
  <c r="F90" i="2"/>
  <c r="J15" i="2"/>
  <c r="J87" i="2"/>
  <c r="L90" i="1"/>
  <c r="AM90" i="1"/>
  <c r="AM89" i="1"/>
  <c r="L89" i="1"/>
  <c r="AM87" i="1"/>
  <c r="L87" i="1"/>
  <c r="L85" i="1"/>
  <c r="L84" i="1"/>
  <c r="J135" i="2"/>
  <c r="BK135" i="2"/>
  <c r="J126" i="2"/>
  <c r="BK122" i="2"/>
  <c r="BK129" i="2"/>
  <c r="BK132" i="2"/>
  <c r="J122" i="2"/>
  <c r="J120" i="2"/>
  <c r="BK126" i="2"/>
  <c r="J129" i="2"/>
  <c r="BK120" i="2"/>
  <c r="J132" i="2"/>
  <c r="AS94" i="1"/>
  <c r="T119" i="2" l="1"/>
  <c r="T118" i="2"/>
  <c r="BK119" i="2"/>
  <c r="J119" i="2" s="1"/>
  <c r="J95" i="2" s="1"/>
  <c r="R119" i="2"/>
  <c r="R118" i="2"/>
  <c r="P119" i="2"/>
  <c r="P118" i="2"/>
  <c r="AU95" i="1"/>
  <c r="AU94" i="1" s="1"/>
  <c r="BK131" i="2"/>
  <c r="J131" i="2" s="1"/>
  <c r="J99" i="2" s="1"/>
  <c r="BK125" i="2"/>
  <c r="J125" i="2"/>
  <c r="J96" i="2" s="1"/>
  <c r="BK128" i="2"/>
  <c r="J128" i="2"/>
  <c r="J98" i="2"/>
  <c r="BK134" i="2"/>
  <c r="J134" i="2"/>
  <c r="J100" i="2"/>
  <c r="J89" i="2"/>
  <c r="J112" i="2"/>
  <c r="BE135" i="2"/>
  <c r="F115" i="2"/>
  <c r="BE126" i="2"/>
  <c r="BE122" i="2"/>
  <c r="BE132" i="2"/>
  <c r="J90" i="2"/>
  <c r="BE120" i="2"/>
  <c r="BE129" i="2"/>
  <c r="F34" i="2"/>
  <c r="BC95" i="1"/>
  <c r="BC94" i="1"/>
  <c r="AY94" i="1" s="1"/>
  <c r="F35" i="2"/>
  <c r="BD95" i="1"/>
  <c r="BD94" i="1"/>
  <c r="W33" i="1" s="1"/>
  <c r="F33" i="2"/>
  <c r="BB95" i="1"/>
  <c r="BB94" i="1" s="1"/>
  <c r="W31" i="1" s="1"/>
  <c r="F32" i="2"/>
  <c r="BA95" i="1"/>
  <c r="BA94" i="1" s="1"/>
  <c r="W30" i="1" s="1"/>
  <c r="J32" i="2"/>
  <c r="AW95" i="1"/>
  <c r="BK127" i="2" l="1"/>
  <c r="J127" i="2"/>
  <c r="J97" i="2"/>
  <c r="AW94" i="1"/>
  <c r="AK30" i="1"/>
  <c r="AX94" i="1"/>
  <c r="F31" i="2"/>
  <c r="AZ95" i="1" s="1"/>
  <c r="AZ94" i="1" s="1"/>
  <c r="W29" i="1" s="1"/>
  <c r="W32" i="1"/>
  <c r="J31" i="2"/>
  <c r="AV95" i="1"/>
  <c r="AT95" i="1"/>
  <c r="BK118" i="2" l="1"/>
  <c r="J118" i="2"/>
  <c r="J94" i="2"/>
  <c r="AV94" i="1"/>
  <c r="AK29" i="1"/>
  <c r="J28" i="2" l="1"/>
  <c r="AG95" i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<sst xmlns="http://schemas.openxmlformats.org/spreadsheetml/2006/main" count="392" uniqueCount="155">
  <si>
    <t>Export Komplet</t>
  </si>
  <si>
    <t/>
  </si>
  <si>
    <t>2.0</t>
  </si>
  <si>
    <t>ZAMOK</t>
  </si>
  <si>
    <t>False</t>
  </si>
  <si>
    <t>{c4796015-3c0c-4fe3-8762-c0a771084cf9}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</si>
  <si>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</si>
  <si>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</si>
  <si>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</si>
  <si>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</si>
  <si>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</si>
  <si>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</si>
  <si>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</si>
  <si>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</si>
  <si>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PHA_hl_n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</si>
  <si>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</si>
  <si>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</si>
  <si>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Vánoční osvětlení včetně instalace v žst. Praha hl.n.</t>
  </si>
  <si>
    <t>KSO:</t>
  </si>
  <si>
    <t>CC-CZ:</t>
  </si>
  <si>
    <t>Místo:</t>
  </si>
  <si>
    <t>žst. Praha hl.n.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</si>
  <si>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</si>
  <si>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</si>
  <si>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</si>
  <si>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</si>
  <si>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</si>
  <si>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</si>
  <si>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</si>
  <si>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</si>
  <si>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</si>
  <si>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</si>
  <si>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</si>
  <si>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</si>
  <si>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</si>
  <si>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</si>
  <si>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</si>
  <si>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</si>
  <si>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</si>
  <si>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</si>
  <si>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</si>
  <si>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</si>
  <si>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</si>
  <si>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</si>
  <si>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</si>
  <si>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</si>
  <si>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</si>
  <si>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</si>
  <si>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</si>
  <si>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</si>
  <si>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</si>
  <si>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</si>
  <si>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</si>
  <si>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</si>
  <si>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</si>
  <si>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</si>
  <si>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</si>
  <si>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</si>
  <si>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</si>
  <si>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</si>
  <si>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</si>
  <si>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</si>
  <si>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</si>
  <si>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</si>
  <si>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</si>
  <si>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</si>
  <si>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</si>
  <si>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</si>
  <si>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</si>
  <si>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</si>
  <si>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</si>
  <si>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</si>
  <si>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</si>
  <si>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</si>
  <si>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</si>
  <si>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</si>
  <si>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</si>
  <si>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</si>
  <si>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</si>
  <si>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</si>
  <si>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</si>
  <si>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</si>
  <si>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</si>
  <si>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</si>
  <si>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</si>
  <si>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</si>
  <si>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</si>
  <si>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</si>
  <si>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</si>
  <si>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</si>
  <si>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D01 - Dekorace venkovní</t>
  </si>
  <si>
    <t>D05 - Vizualizace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</si>
  <si>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</si>
  <si>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</si>
  <si>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</si>
  <si>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</si>
  <si>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</si>
  <si>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</si>
  <si>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</si>
  <si>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</si>
  <si>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</si>
  <si>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</si>
  <si>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</si>
  <si>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</si>
  <si>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</si>
  <si>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</si>
  <si>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</si>
  <si>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</si>
  <si>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</si>
  <si>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D01</t>
  </si>
  <si>
    <t>Dekorace venkovní</t>
  </si>
  <si>
    <t>ROZPOCET</t>
  </si>
  <si>
    <t>K</t>
  </si>
  <si>
    <t>kus</t>
  </si>
  <si>
    <t>4</t>
  </si>
  <si>
    <t>1302124526</t>
  </si>
  <si>
    <t>P</t>
  </si>
  <si>
    <t>Poznámka k položce:_x000D_
Součástí položky je montáž včetně všech pomocných konstrukcí a prvků pro uchycení, spotřebního a instalačního materiálu, napájení,  lešení nebo plošiny pro instalaci._x000D_
_x000D_
Demontáž bude provedena v režii objednatele, samotná výzdoba včetně všech souvisejících prvků bude po ukončení v majetku objednatele._x000D_
_x000D_
Výzdoba bude kompletně nainstalována a funkční do 30.11.2021.</t>
  </si>
  <si>
    <t>Světelný "krápník" - hlavní vchod, osvětlení LED studená bílá, min. 600kusů světel na 10m, pro venkovní použití min. IP44</t>
  </si>
  <si>
    <t>m</t>
  </si>
  <si>
    <t>-718067093</t>
  </si>
  <si>
    <t>Poznámka k položce:_x000D_
Součástí položky je montáž včetně všech pomocných konstrukcí a prvků pro uchycení, spotřebního a instalačního materiálu, napájení, lešení nebo plošiny pro instalaci._x000D_
_x000D_
Demontáž bude provedena v režii objednatele, samotná výzdoba včetně všech souvisejících prvků bude po ukončení v majetku objednatele._x000D_
_x000D_
Výzdoba bude kompletně nainstalována a funkční do 30.11.2021</t>
  </si>
  <si>
    <t>VV</t>
  </si>
  <si>
    <t>2*135</t>
  </si>
  <si>
    <t>D05</t>
  </si>
  <si>
    <t>Vizualizace</t>
  </si>
  <si>
    <t>3</t>
  </si>
  <si>
    <t>13</t>
  </si>
  <si>
    <t>Zhotovení vizualizace osazované výzdoby k odsouhlasení - kompletních vnitřních i venkovních prostor včetně všech prvků výzdoby</t>
  </si>
  <si>
    <t>soubor</t>
  </si>
  <si>
    <t>2132667769</t>
  </si>
  <si>
    <t>VRN</t>
  </si>
  <si>
    <t>Vedlejší rozpočtové náklady</t>
  </si>
  <si>
    <t>5</t>
  </si>
  <si>
    <t>VRN3</t>
  </si>
  <si>
    <t>Zařízení staveniště</t>
  </si>
  <si>
    <t>030001000</t>
  </si>
  <si>
    <t>Kč</t>
  </si>
  <si>
    <t>1024</t>
  </si>
  <si>
    <t>473134609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</si>
  <si>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</si>
  <si>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</si>
  <si>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</si>
  <si>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</si>
  <si>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</si>
  <si>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-1607403526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</si>
  <si>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</si>
  <si>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</si>
  <si>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</si>
  <si>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6</t>
  </si>
  <si>
    <t>080001000</t>
  </si>
  <si>
    <t>Přesun stavebních kapacit, doprava zaměstnanců aj.</t>
  </si>
  <si>
    <t>1626925141</t>
  </si>
  <si>
    <t>Světelná vločka průměr min. 85cm, min. 300kusů LED, barva studená bílá, pro venkovní použití min. IP44</t>
  </si>
  <si>
    <t>Osvětlení včetně instalace v žst. Praha hl.n.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</si>
</sst>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C11" sqref="AC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2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0"/>
      <c r="AQ5" s="20"/>
      <c r="AR5" s="18"/>
      <c r="BE5" s="21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4" t="s">
        <v>154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0"/>
      <c r="AQ6" s="20"/>
      <c r="AR6" s="18"/>
      <c r="BE6" s="22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0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15">
        <v>44469</v>
      </c>
      <c r="AO8" s="20"/>
      <c r="AP8" s="20"/>
      <c r="AQ8" s="20"/>
      <c r="AR8" s="18"/>
      <c r="BE8" s="22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0"/>
      <c r="BS9" s="15" t="s">
        <v>6</v>
      </c>
    </row>
    <row r="10" spans="1:74" s="1" customFormat="1" ht="12" customHeight="1">
      <c r="B10" s="19"/>
      <c r="C10" s="20"/>
      <c r="D10" s="27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24</v>
      </c>
      <c r="AL10" s="20"/>
      <c r="AM10" s="20"/>
      <c r="AN10" s="25" t="s">
        <v>25</v>
      </c>
      <c r="AO10" s="20"/>
      <c r="AP10" s="20"/>
      <c r="AQ10" s="20"/>
      <c r="AR10" s="18"/>
      <c r="BE10" s="22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28</v>
      </c>
      <c r="AO11" s="20"/>
      <c r="AP11" s="20"/>
      <c r="AQ11" s="20"/>
      <c r="AR11" s="18"/>
      <c r="BE11" s="22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0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24</v>
      </c>
      <c r="AL13" s="20"/>
      <c r="AM13" s="20"/>
      <c r="AN13" s="29" t="s">
        <v>30</v>
      </c>
      <c r="AO13" s="20"/>
      <c r="AP13" s="20"/>
      <c r="AQ13" s="20"/>
      <c r="AR13" s="18"/>
      <c r="BE13" s="220"/>
      <c r="BS13" s="15" t="s">
        <v>6</v>
      </c>
    </row>
    <row r="14" spans="1:74" ht="12.75">
      <c r="B14" s="19"/>
      <c r="C14" s="20"/>
      <c r="D14" s="20"/>
      <c r="E14" s="225" t="s">
        <v>30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27</v>
      </c>
      <c r="AL14" s="20"/>
      <c r="AM14" s="20"/>
      <c r="AN14" s="29" t="s">
        <v>30</v>
      </c>
      <c r="AO14" s="20"/>
      <c r="AP14" s="20"/>
      <c r="AQ14" s="20"/>
      <c r="AR14" s="18"/>
      <c r="BE14" s="22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0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2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20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0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2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20"/>
      <c r="BS20" s="15" t="s">
        <v>33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0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0"/>
    </row>
    <row r="23" spans="1:71" s="1" customFormat="1" ht="16.5" customHeight="1">
      <c r="B23" s="19"/>
      <c r="C23" s="20"/>
      <c r="D23" s="20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0"/>
      <c r="AP23" s="20"/>
      <c r="AQ23" s="20"/>
      <c r="AR23" s="18"/>
      <c r="BE23" s="22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0"/>
    </row>
    <row r="26" spans="1:71" s="2" customFormat="1" ht="25.9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8">
        <f>ROUND(AG94,2)</f>
        <v>0</v>
      </c>
      <c r="AL26" s="229"/>
      <c r="AM26" s="229"/>
      <c r="AN26" s="229"/>
      <c r="AO26" s="229"/>
      <c r="AP26" s="34"/>
      <c r="AQ26" s="34"/>
      <c r="AR26" s="37"/>
      <c r="BE26" s="22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0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0" t="s">
        <v>37</v>
      </c>
      <c r="M28" s="230"/>
      <c r="N28" s="230"/>
      <c r="O28" s="230"/>
      <c r="P28" s="230"/>
      <c r="Q28" s="34"/>
      <c r="R28" s="34"/>
      <c r="S28" s="34"/>
      <c r="T28" s="34"/>
      <c r="U28" s="34"/>
      <c r="V28" s="34"/>
      <c r="W28" s="230" t="s">
        <v>38</v>
      </c>
      <c r="X28" s="230"/>
      <c r="Y28" s="230"/>
      <c r="Z28" s="230"/>
      <c r="AA28" s="230"/>
      <c r="AB28" s="230"/>
      <c r="AC28" s="230"/>
      <c r="AD28" s="230"/>
      <c r="AE28" s="230"/>
      <c r="AF28" s="34"/>
      <c r="AG28" s="34"/>
      <c r="AH28" s="34"/>
      <c r="AI28" s="34"/>
      <c r="AJ28" s="34"/>
      <c r="AK28" s="230" t="s">
        <v>39</v>
      </c>
      <c r="AL28" s="230"/>
      <c r="AM28" s="230"/>
      <c r="AN28" s="230"/>
      <c r="AO28" s="230"/>
      <c r="AP28" s="34"/>
      <c r="AQ28" s="34"/>
      <c r="AR28" s="37"/>
      <c r="BE28" s="220"/>
    </row>
    <row r="29" spans="1:71" s="3" customFormat="1" ht="14.45" customHeight="1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218">
        <v>0.21</v>
      </c>
      <c r="M29" s="217"/>
      <c r="N29" s="217"/>
      <c r="O29" s="217"/>
      <c r="P29" s="217"/>
      <c r="Q29" s="39"/>
      <c r="R29" s="39"/>
      <c r="S29" s="39"/>
      <c r="T29" s="39"/>
      <c r="U29" s="39"/>
      <c r="V29" s="39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9"/>
      <c r="AG29" s="39"/>
      <c r="AH29" s="39"/>
      <c r="AI29" s="39"/>
      <c r="AJ29" s="39"/>
      <c r="AK29" s="216">
        <f>ROUND(AV94, 2)</f>
        <v>0</v>
      </c>
      <c r="AL29" s="217"/>
      <c r="AM29" s="217"/>
      <c r="AN29" s="217"/>
      <c r="AO29" s="217"/>
      <c r="AP29" s="39"/>
      <c r="AQ29" s="39"/>
      <c r="AR29" s="40"/>
      <c r="BE29" s="221"/>
    </row>
    <row r="30" spans="1:71" s="3" customFormat="1" ht="14.45" customHeight="1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218">
        <v>0.15</v>
      </c>
      <c r="M30" s="217"/>
      <c r="N30" s="217"/>
      <c r="O30" s="217"/>
      <c r="P30" s="217"/>
      <c r="Q30" s="39"/>
      <c r="R30" s="39"/>
      <c r="S30" s="39"/>
      <c r="T30" s="39"/>
      <c r="U30" s="39"/>
      <c r="V30" s="39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9"/>
      <c r="AG30" s="39"/>
      <c r="AH30" s="39"/>
      <c r="AI30" s="39"/>
      <c r="AJ30" s="39"/>
      <c r="AK30" s="216">
        <f>ROUND(AW94, 2)</f>
        <v>0</v>
      </c>
      <c r="AL30" s="217"/>
      <c r="AM30" s="217"/>
      <c r="AN30" s="217"/>
      <c r="AO30" s="217"/>
      <c r="AP30" s="39"/>
      <c r="AQ30" s="39"/>
      <c r="AR30" s="40"/>
      <c r="BE30" s="221"/>
    </row>
    <row r="31" spans="1:71" s="3" customFormat="1" ht="14.45" hidden="1" customHeight="1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218">
        <v>0.21</v>
      </c>
      <c r="M31" s="217"/>
      <c r="N31" s="217"/>
      <c r="O31" s="217"/>
      <c r="P31" s="217"/>
      <c r="Q31" s="39"/>
      <c r="R31" s="39"/>
      <c r="S31" s="39"/>
      <c r="T31" s="39"/>
      <c r="U31" s="39"/>
      <c r="V31" s="39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9"/>
      <c r="AG31" s="39"/>
      <c r="AH31" s="39"/>
      <c r="AI31" s="39"/>
      <c r="AJ31" s="39"/>
      <c r="AK31" s="216">
        <v>0</v>
      </c>
      <c r="AL31" s="217"/>
      <c r="AM31" s="217"/>
      <c r="AN31" s="217"/>
      <c r="AO31" s="217"/>
      <c r="AP31" s="39"/>
      <c r="AQ31" s="39"/>
      <c r="AR31" s="40"/>
      <c r="BE31" s="221"/>
    </row>
    <row r="32" spans="1:71" s="3" customFormat="1" ht="14.45" hidden="1" customHeight="1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218">
        <v>0.15</v>
      </c>
      <c r="M32" s="217"/>
      <c r="N32" s="217"/>
      <c r="O32" s="217"/>
      <c r="P32" s="217"/>
      <c r="Q32" s="39"/>
      <c r="R32" s="39"/>
      <c r="S32" s="39"/>
      <c r="T32" s="39"/>
      <c r="U32" s="39"/>
      <c r="V32" s="39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9"/>
      <c r="AG32" s="39"/>
      <c r="AH32" s="39"/>
      <c r="AI32" s="39"/>
      <c r="AJ32" s="39"/>
      <c r="AK32" s="216">
        <v>0</v>
      </c>
      <c r="AL32" s="217"/>
      <c r="AM32" s="217"/>
      <c r="AN32" s="217"/>
      <c r="AO32" s="217"/>
      <c r="AP32" s="39"/>
      <c r="AQ32" s="39"/>
      <c r="AR32" s="40"/>
      <c r="BE32" s="221"/>
    </row>
    <row r="33" spans="1:57" s="3" customFormat="1" ht="14.45" hidden="1" customHeight="1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218">
        <v>0</v>
      </c>
      <c r="M33" s="217"/>
      <c r="N33" s="217"/>
      <c r="O33" s="217"/>
      <c r="P33" s="217"/>
      <c r="Q33" s="39"/>
      <c r="R33" s="39"/>
      <c r="S33" s="39"/>
      <c r="T33" s="39"/>
      <c r="U33" s="39"/>
      <c r="V33" s="39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9"/>
      <c r="AG33" s="39"/>
      <c r="AH33" s="39"/>
      <c r="AI33" s="39"/>
      <c r="AJ33" s="39"/>
      <c r="AK33" s="216">
        <v>0</v>
      </c>
      <c r="AL33" s="217"/>
      <c r="AM33" s="217"/>
      <c r="AN33" s="217"/>
      <c r="AO33" s="217"/>
      <c r="AP33" s="39"/>
      <c r="AQ33" s="39"/>
      <c r="AR33" s="40"/>
      <c r="BE33" s="221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0"/>
    </row>
    <row r="35" spans="1:57" s="2" customFormat="1" ht="25.9" customHeight="1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53" t="s">
        <v>48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5">
        <f>SUM(AK26:AK33)</f>
        <v>0</v>
      </c>
      <c r="AL35" s="254"/>
      <c r="AM35" s="254"/>
      <c r="AN35" s="254"/>
      <c r="AO35" s="256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51</v>
      </c>
      <c r="AI60" s="36"/>
      <c r="AJ60" s="36"/>
      <c r="AK60" s="36"/>
      <c r="AL60" s="36"/>
      <c r="AM60" s="50" t="s">
        <v>52</v>
      </c>
      <c r="AN60" s="36"/>
      <c r="AO60" s="36"/>
      <c r="AP60" s="34"/>
      <c r="AQ60" s="34"/>
      <c r="AR60" s="37"/>
      <c r="BE60" s="32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51</v>
      </c>
      <c r="AI75" s="36"/>
      <c r="AJ75" s="36"/>
      <c r="AK75" s="36"/>
      <c r="AL75" s="36"/>
      <c r="AM75" s="50" t="s">
        <v>52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>
      <c r="A82" s="32"/>
      <c r="B82" s="33"/>
      <c r="C82" s="21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PHA_hl_n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2" t="str">
        <f>K6</f>
        <v>Osvětlení včetně instalace v žst. Praha hl.n.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61"/>
      <c r="AQ85" s="61"/>
      <c r="AR85" s="62"/>
    </row>
    <row r="86" spans="1:90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žst. Praha hl.n.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4">
        <f>IF(AN8= "","",AN8)</f>
        <v>44469</v>
      </c>
      <c r="AN87" s="244"/>
      <c r="AO87" s="34"/>
      <c r="AP87" s="34"/>
      <c r="AQ87" s="34"/>
      <c r="AR87" s="37"/>
      <c r="BE87" s="32"/>
    </row>
    <row r="88" spans="1:90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2" customHeight="1">
      <c r="A89" s="32"/>
      <c r="B89" s="33"/>
      <c r="C89" s="27" t="s">
        <v>23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31</v>
      </c>
      <c r="AJ89" s="34"/>
      <c r="AK89" s="34"/>
      <c r="AL89" s="34"/>
      <c r="AM89" s="245" t="str">
        <f>IF(E17="","",E17)</f>
        <v xml:space="preserve"> </v>
      </c>
      <c r="AN89" s="246"/>
      <c r="AO89" s="246"/>
      <c r="AP89" s="246"/>
      <c r="AQ89" s="34"/>
      <c r="AR89" s="37"/>
      <c r="AS89" s="247" t="s">
        <v>56</v>
      </c>
      <c r="AT89" s="248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>
      <c r="A90" s="32"/>
      <c r="B90" s="33"/>
      <c r="C90" s="27" t="s">
        <v>29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34</v>
      </c>
      <c r="AJ90" s="34"/>
      <c r="AK90" s="34"/>
      <c r="AL90" s="34"/>
      <c r="AM90" s="245" t="str">
        <f>IF(E20="","",E20)</f>
        <v xml:space="preserve"> </v>
      </c>
      <c r="AN90" s="246"/>
      <c r="AO90" s="246"/>
      <c r="AP90" s="246"/>
      <c r="AQ90" s="34"/>
      <c r="AR90" s="37"/>
      <c r="AS90" s="249"/>
      <c r="AT90" s="250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1"/>
      <c r="AT91" s="252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>
      <c r="A92" s="32"/>
      <c r="B92" s="33"/>
      <c r="C92" s="237" t="s">
        <v>57</v>
      </c>
      <c r="D92" s="238"/>
      <c r="E92" s="238"/>
      <c r="F92" s="238"/>
      <c r="G92" s="238"/>
      <c r="H92" s="71"/>
      <c r="I92" s="239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59</v>
      </c>
      <c r="AH92" s="238"/>
      <c r="AI92" s="238"/>
      <c r="AJ92" s="238"/>
      <c r="AK92" s="238"/>
      <c r="AL92" s="238"/>
      <c r="AM92" s="238"/>
      <c r="AN92" s="239" t="s">
        <v>60</v>
      </c>
      <c r="AO92" s="238"/>
      <c r="AP92" s="241"/>
      <c r="AQ92" s="72" t="s">
        <v>61</v>
      </c>
      <c r="AR92" s="37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32"/>
    </row>
    <row r="93" spans="1:90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75</v>
      </c>
      <c r="BT94" s="89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0" s="7" customFormat="1" ht="24.75" customHeight="1">
      <c r="A95" s="90" t="s">
        <v>79</v>
      </c>
      <c r="B95" s="91"/>
      <c r="C95" s="92"/>
      <c r="D95" s="233" t="s">
        <v>14</v>
      </c>
      <c r="E95" s="233"/>
      <c r="F95" s="233"/>
      <c r="G95" s="233"/>
      <c r="H95" s="233"/>
      <c r="I95" s="93"/>
      <c r="J95" s="233" t="s">
        <v>17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1">
        <f>'PHA_hl_n - Osvětl...'!J28</f>
        <v>0</v>
      </c>
      <c r="AH95" s="232"/>
      <c r="AI95" s="232"/>
      <c r="AJ95" s="232"/>
      <c r="AK95" s="232"/>
      <c r="AL95" s="232"/>
      <c r="AM95" s="232"/>
      <c r="AN95" s="231">
        <f>SUM(AG95,AT95)</f>
        <v>0</v>
      </c>
      <c r="AO95" s="232"/>
      <c r="AP95" s="232"/>
      <c r="AQ95" s="94" t="s">
        <v>80</v>
      </c>
      <c r="AR95" s="95"/>
      <c r="AS95" s="96">
        <v>0</v>
      </c>
      <c r="AT95" s="97">
        <f>ROUND(SUM(AV95:AW95),2)</f>
        <v>0</v>
      </c>
      <c r="AU95" s="98">
        <f>'PHA_hl_n - Osvětl...'!P118</f>
        <v>0</v>
      </c>
      <c r="AV95" s="97">
        <f>'PHA_hl_n - Osvětl...'!J31</f>
        <v>0</v>
      </c>
      <c r="AW95" s="97">
        <f>'PHA_hl_n - Osvětl...'!J32</f>
        <v>0</v>
      </c>
      <c r="AX95" s="97">
        <f>'PHA_hl_n - Osvětl...'!J33</f>
        <v>0</v>
      </c>
      <c r="AY95" s="97">
        <f>'PHA_hl_n - Osvětl...'!J34</f>
        <v>0</v>
      </c>
      <c r="AZ95" s="97">
        <f>'PHA_hl_n - Osvětl...'!F31</f>
        <v>0</v>
      </c>
      <c r="BA95" s="97">
        <f>'PHA_hl_n - Osvětl...'!F32</f>
        <v>0</v>
      </c>
      <c r="BB95" s="97">
        <f>'PHA_hl_n - Osvětl...'!F33</f>
        <v>0</v>
      </c>
      <c r="BC95" s="97">
        <f>'PHA_hl_n - Osvětl...'!F34</f>
        <v>0</v>
      </c>
      <c r="BD95" s="99">
        <f>'PHA_hl_n - Osvětl...'!F35</f>
        <v>0</v>
      </c>
      <c r="BT95" s="100" t="s">
        <v>81</v>
      </c>
      <c r="BU95" s="100" t="s">
        <v>82</v>
      </c>
      <c r="BV95" s="100" t="s">
        <v>77</v>
      </c>
      <c r="BW95" s="100" t="s">
        <v>5</v>
      </c>
      <c r="BX95" s="100" t="s">
        <v>78</v>
      </c>
      <c r="CL95" s="100" t="s">
        <v>1</v>
      </c>
    </row>
    <row r="96" spans="1:90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syMrYg5H3bxipzdG1nFJJScq7wRfgV+7B6MakQx7Dtdn5/MloOnPYF4BsymuitmKqMlgxWRoT86Q/2LGQT6OkQ==" saltValue="X9mK04mb3AYnN5VU1YJP7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PHA_hl_n - Vánoční osvět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abSelected="1" workbookViewId="0">
      <selection activeCell="F19" sqref="F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5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8"/>
      <c r="AT3" s="15" t="s">
        <v>83</v>
      </c>
    </row>
    <row r="4" spans="1:46" s="1" customFormat="1" ht="24.95" customHeight="1">
      <c r="B4" s="18"/>
      <c r="D4" s="103" t="s">
        <v>84</v>
      </c>
      <c r="L4" s="18"/>
      <c r="M4" s="104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105" t="s">
        <v>16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7"/>
      <c r="C7" s="32"/>
      <c r="D7" s="32"/>
      <c r="E7" s="258" t="s">
        <v>154</v>
      </c>
      <c r="F7" s="259"/>
      <c r="G7" s="259"/>
      <c r="H7" s="259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5" t="s">
        <v>18</v>
      </c>
      <c r="E9" s="32"/>
      <c r="F9" s="106" t="s">
        <v>1</v>
      </c>
      <c r="G9" s="32"/>
      <c r="H9" s="32"/>
      <c r="I9" s="105" t="s">
        <v>19</v>
      </c>
      <c r="J9" s="10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5" t="s">
        <v>20</v>
      </c>
      <c r="E10" s="32"/>
      <c r="F10" s="106" t="s">
        <v>21</v>
      </c>
      <c r="G10" s="32"/>
      <c r="H10" s="32"/>
      <c r="I10" s="105" t="s">
        <v>22</v>
      </c>
      <c r="J10" s="107">
        <v>44469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23</v>
      </c>
      <c r="E12" s="32"/>
      <c r="F12" s="32"/>
      <c r="G12" s="32"/>
      <c r="H12" s="32"/>
      <c r="I12" s="105" t="s">
        <v>24</v>
      </c>
      <c r="J12" s="106" t="s">
        <v>25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6" t="s">
        <v>26</v>
      </c>
      <c r="F13" s="32"/>
      <c r="G13" s="32"/>
      <c r="H13" s="32"/>
      <c r="I13" s="105" t="s">
        <v>27</v>
      </c>
      <c r="J13" s="106" t="s">
        <v>28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5" t="s">
        <v>29</v>
      </c>
      <c r="E15" s="32"/>
      <c r="F15" s="32"/>
      <c r="G15" s="32"/>
      <c r="H15" s="32"/>
      <c r="I15" s="105" t="s">
        <v>24</v>
      </c>
      <c r="J15" s="28" t="str">
        <f>'Rekapitulace stavby'!AN13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60" t="str">
        <f>'Rekapitulace stavby'!E14</f>
        <v>Vyplň údaj</v>
      </c>
      <c r="F16" s="261"/>
      <c r="G16" s="261"/>
      <c r="H16" s="261"/>
      <c r="I16" s="105" t="s">
        <v>27</v>
      </c>
      <c r="J16" s="28" t="str">
        <f>'Rekapitulace stavby'!AN14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5" t="s">
        <v>31</v>
      </c>
      <c r="E18" s="32"/>
      <c r="F18" s="32"/>
      <c r="G18" s="32"/>
      <c r="H18" s="32"/>
      <c r="I18" s="105" t="s">
        <v>24</v>
      </c>
      <c r="J18" s="106" t="str">
        <f>IF('Rekapitulace stavby'!AN16="","",'Rekapitulace stavby'!AN16)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6" t="str">
        <f>IF('Rekapitulace stavby'!E17="","",'Rekapitulace stavby'!E17)</f>
        <v xml:space="preserve"> </v>
      </c>
      <c r="F19" s="32"/>
      <c r="G19" s="32"/>
      <c r="H19" s="32"/>
      <c r="I19" s="105" t="s">
        <v>27</v>
      </c>
      <c r="J19" s="106" t="str">
        <f>IF('Rekapitulace stavby'!AN17="","",'Rekapitulace stavby'!AN17)</f>
        <v/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5" t="s">
        <v>34</v>
      </c>
      <c r="E21" s="32"/>
      <c r="F21" s="32"/>
      <c r="G21" s="32"/>
      <c r="H21" s="32"/>
      <c r="I21" s="105" t="s">
        <v>24</v>
      </c>
      <c r="J21" s="106" t="str">
        <f>IF('Rekapitulace stavby'!AN19="","",'Rekapitulace stavby'!AN19)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6" t="str">
        <f>IF('Rekapitulace stavby'!E20="","",'Rekapitulace stavby'!E20)</f>
        <v xml:space="preserve"> </v>
      </c>
      <c r="F22" s="32"/>
      <c r="G22" s="32"/>
      <c r="H22" s="32"/>
      <c r="I22" s="105" t="s">
        <v>27</v>
      </c>
      <c r="J22" s="106" t="str">
        <f>IF('Rekapitulace stavby'!AN20="","",'Rekapitulace stavby'!AN20)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5" t="s">
        <v>35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108"/>
      <c r="B25" s="109"/>
      <c r="C25" s="108"/>
      <c r="D25" s="108"/>
      <c r="E25" s="262" t="s">
        <v>1</v>
      </c>
      <c r="F25" s="262"/>
      <c r="G25" s="262"/>
      <c r="H25" s="262"/>
      <c r="I25" s="108"/>
      <c r="J25" s="108"/>
      <c r="K25" s="108"/>
      <c r="L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11"/>
      <c r="E27" s="111"/>
      <c r="F27" s="111"/>
      <c r="G27" s="111"/>
      <c r="H27" s="111"/>
      <c r="I27" s="111"/>
      <c r="J27" s="111"/>
      <c r="K27" s="111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2" t="s">
        <v>36</v>
      </c>
      <c r="E28" s="32"/>
      <c r="F28" s="32"/>
      <c r="G28" s="32"/>
      <c r="H28" s="32"/>
      <c r="I28" s="32"/>
      <c r="J28" s="113">
        <f>ROUND(J118,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14" t="s">
        <v>38</v>
      </c>
      <c r="G30" s="32"/>
      <c r="H30" s="32"/>
      <c r="I30" s="114" t="s">
        <v>37</v>
      </c>
      <c r="J30" s="114" t="s">
        <v>39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5" t="s">
        <v>40</v>
      </c>
      <c r="E31" s="105" t="s">
        <v>41</v>
      </c>
      <c r="F31" s="116">
        <f>ROUND((SUM(BE118:BE135)),  2)</f>
        <v>0</v>
      </c>
      <c r="G31" s="32"/>
      <c r="H31" s="32"/>
      <c r="I31" s="117">
        <v>0.21</v>
      </c>
      <c r="J31" s="116">
        <f>ROUND(((SUM(BE118:BE135))*I31),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105" t="s">
        <v>42</v>
      </c>
      <c r="F32" s="116">
        <f>ROUND((SUM(BF118:BF135)),  2)</f>
        <v>0</v>
      </c>
      <c r="G32" s="32"/>
      <c r="H32" s="32"/>
      <c r="I32" s="117">
        <v>0.15</v>
      </c>
      <c r="J32" s="116">
        <f>ROUND(((SUM(BF118:BF135))*I32),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105" t="s">
        <v>43</v>
      </c>
      <c r="F33" s="116">
        <f>ROUND((SUM(BG118:BG135)),  2)</f>
        <v>0</v>
      </c>
      <c r="G33" s="32"/>
      <c r="H33" s="32"/>
      <c r="I33" s="117">
        <v>0.21</v>
      </c>
      <c r="J33" s="116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5" t="s">
        <v>44</v>
      </c>
      <c r="F34" s="116">
        <f>ROUND((SUM(BH118:BH135)),  2)</f>
        <v>0</v>
      </c>
      <c r="G34" s="32"/>
      <c r="H34" s="32"/>
      <c r="I34" s="117">
        <v>0.15</v>
      </c>
      <c r="J34" s="116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16">
        <f>ROUND((SUM(BI118:BI135)),  2)</f>
        <v>0</v>
      </c>
      <c r="G35" s="32"/>
      <c r="H35" s="32"/>
      <c r="I35" s="117">
        <v>0</v>
      </c>
      <c r="J35" s="116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8"/>
      <c r="D37" s="119" t="s">
        <v>46</v>
      </c>
      <c r="E37" s="120"/>
      <c r="F37" s="120"/>
      <c r="G37" s="121" t="s">
        <v>47</v>
      </c>
      <c r="H37" s="122" t="s">
        <v>48</v>
      </c>
      <c r="I37" s="120"/>
      <c r="J37" s="123">
        <f>SUM(J28:J35)</f>
        <v>0</v>
      </c>
      <c r="K37" s="124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5" t="s">
        <v>49</v>
      </c>
      <c r="E50" s="126"/>
      <c r="F50" s="126"/>
      <c r="G50" s="125" t="s">
        <v>50</v>
      </c>
      <c r="H50" s="126"/>
      <c r="I50" s="126"/>
      <c r="J50" s="126"/>
      <c r="K50" s="126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27" t="s">
        <v>51</v>
      </c>
      <c r="E61" s="128"/>
      <c r="F61" s="129" t="s">
        <v>52</v>
      </c>
      <c r="G61" s="127" t="s">
        <v>51</v>
      </c>
      <c r="H61" s="128"/>
      <c r="I61" s="128"/>
      <c r="J61" s="130" t="s">
        <v>52</v>
      </c>
      <c r="K61" s="12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25" t="s">
        <v>53</v>
      </c>
      <c r="E65" s="131"/>
      <c r="F65" s="131"/>
      <c r="G65" s="125" t="s">
        <v>54</v>
      </c>
      <c r="H65" s="131"/>
      <c r="I65" s="131"/>
      <c r="J65" s="131"/>
      <c r="K65" s="13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27" t="s">
        <v>51</v>
      </c>
      <c r="E76" s="128"/>
      <c r="F76" s="129" t="s">
        <v>52</v>
      </c>
      <c r="G76" s="127" t="s">
        <v>51</v>
      </c>
      <c r="H76" s="128"/>
      <c r="I76" s="128"/>
      <c r="J76" s="130" t="s">
        <v>52</v>
      </c>
      <c r="K76" s="12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85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42" t="str">
        <f>E7</f>
        <v>Osvětlení včetně instalace v žst. Praha hl.n.</v>
      </c>
      <c r="F85" s="257"/>
      <c r="G85" s="257"/>
      <c r="H85" s="257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4"/>
      <c r="E87" s="34"/>
      <c r="F87" s="25" t="str">
        <f>F10</f>
        <v>žst. Praha hl.n.</v>
      </c>
      <c r="G87" s="34"/>
      <c r="H87" s="34"/>
      <c r="I87" s="27" t="s">
        <v>22</v>
      </c>
      <c r="J87" s="64">
        <f>IF(J10="","",J10)</f>
        <v>44469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23</v>
      </c>
      <c r="D89" s="34"/>
      <c r="E89" s="34"/>
      <c r="F89" s="25" t="str">
        <f>E13</f>
        <v>Správa železnic, státní organizace</v>
      </c>
      <c r="G89" s="34"/>
      <c r="H89" s="34"/>
      <c r="I89" s="27" t="s">
        <v>31</v>
      </c>
      <c r="J89" s="30" t="str">
        <f>E19</f>
        <v xml:space="preserve"> 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29</v>
      </c>
      <c r="D90" s="34"/>
      <c r="E90" s="34"/>
      <c r="F90" s="25" t="str">
        <f>IF(E16="","",E16)</f>
        <v>Vyplň údaj</v>
      </c>
      <c r="G90" s="34"/>
      <c r="H90" s="34"/>
      <c r="I90" s="27" t="s">
        <v>34</v>
      </c>
      <c r="J90" s="30" t="str">
        <f>E22</f>
        <v xml:space="preserve"> 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36" t="s">
        <v>86</v>
      </c>
      <c r="D92" s="137"/>
      <c r="E92" s="137"/>
      <c r="F92" s="137"/>
      <c r="G92" s="137"/>
      <c r="H92" s="137"/>
      <c r="I92" s="137"/>
      <c r="J92" s="138" t="s">
        <v>87</v>
      </c>
      <c r="K92" s="137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39" t="s">
        <v>88</v>
      </c>
      <c r="D94" s="34"/>
      <c r="E94" s="34"/>
      <c r="F94" s="34"/>
      <c r="G94" s="34"/>
      <c r="H94" s="34"/>
      <c r="I94" s="34"/>
      <c r="J94" s="82">
        <f>J118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89</v>
      </c>
    </row>
    <row r="95" spans="1:47" s="9" customFormat="1" ht="24.95" customHeight="1">
      <c r="B95" s="140"/>
      <c r="C95" s="141"/>
      <c r="D95" s="142" t="s">
        <v>90</v>
      </c>
      <c r="E95" s="143"/>
      <c r="F95" s="143"/>
      <c r="G95" s="143"/>
      <c r="H95" s="143"/>
      <c r="I95" s="143"/>
      <c r="J95" s="144">
        <f>J119</f>
        <v>0</v>
      </c>
      <c r="K95" s="141"/>
      <c r="L95" s="145"/>
    </row>
    <row r="96" spans="1:47" s="9" customFormat="1" ht="24.95" customHeight="1">
      <c r="B96" s="140"/>
      <c r="C96" s="141"/>
      <c r="D96" s="142" t="s">
        <v>91</v>
      </c>
      <c r="E96" s="143"/>
      <c r="F96" s="143"/>
      <c r="G96" s="143"/>
      <c r="H96" s="143"/>
      <c r="I96" s="143"/>
      <c r="J96" s="144">
        <f>J125</f>
        <v>0</v>
      </c>
      <c r="K96" s="141"/>
      <c r="L96" s="145"/>
    </row>
    <row r="97" spans="1:31" s="9" customFormat="1" ht="24.95" customHeight="1">
      <c r="B97" s="140"/>
      <c r="C97" s="141"/>
      <c r="D97" s="142" t="s">
        <v>92</v>
      </c>
      <c r="E97" s="143"/>
      <c r="F97" s="143"/>
      <c r="G97" s="143"/>
      <c r="H97" s="143"/>
      <c r="I97" s="143"/>
      <c r="J97" s="144">
        <f>J127</f>
        <v>0</v>
      </c>
      <c r="K97" s="141"/>
      <c r="L97" s="145"/>
    </row>
    <row r="98" spans="1:31" s="10" customFormat="1" ht="19.899999999999999" customHeight="1">
      <c r="B98" s="146"/>
      <c r="C98" s="147"/>
      <c r="D98" s="148" t="s">
        <v>93</v>
      </c>
      <c r="E98" s="149"/>
      <c r="F98" s="149"/>
      <c r="G98" s="149"/>
      <c r="H98" s="149"/>
      <c r="I98" s="149"/>
      <c r="J98" s="150">
        <f>J128</f>
        <v>0</v>
      </c>
      <c r="K98" s="147"/>
      <c r="L98" s="151"/>
    </row>
    <row r="99" spans="1:31" s="10" customFormat="1" ht="19.899999999999999" customHeight="1">
      <c r="B99" s="146"/>
      <c r="C99" s="147"/>
      <c r="D99" s="148" t="s">
        <v>94</v>
      </c>
      <c r="E99" s="149"/>
      <c r="F99" s="149"/>
      <c r="G99" s="149"/>
      <c r="H99" s="149"/>
      <c r="I99" s="149"/>
      <c r="J99" s="150">
        <f>J131</f>
        <v>0</v>
      </c>
      <c r="K99" s="147"/>
      <c r="L99" s="151"/>
    </row>
    <row r="100" spans="1:31" s="10" customFormat="1" ht="19.899999999999999" customHeight="1">
      <c r="B100" s="146"/>
      <c r="C100" s="147"/>
      <c r="D100" s="148" t="s">
        <v>95</v>
      </c>
      <c r="E100" s="149"/>
      <c r="F100" s="149"/>
      <c r="G100" s="149"/>
      <c r="H100" s="149"/>
      <c r="I100" s="149"/>
      <c r="J100" s="150">
        <f>J134</f>
        <v>0</v>
      </c>
      <c r="K100" s="147"/>
      <c r="L100" s="151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96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42" t="str">
        <f>E7</f>
        <v>Osvětlení včetně instalace v žst. Praha hl.n.</v>
      </c>
      <c r="F110" s="257"/>
      <c r="G110" s="257"/>
      <c r="H110" s="257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4"/>
      <c r="E112" s="34"/>
      <c r="F112" s="25" t="str">
        <f>F10</f>
        <v>žst. Praha hl.n.</v>
      </c>
      <c r="G112" s="34"/>
      <c r="H112" s="34"/>
      <c r="I112" s="27" t="s">
        <v>22</v>
      </c>
      <c r="J112" s="64">
        <f>IF(J10="","",J10)</f>
        <v>44469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23</v>
      </c>
      <c r="D114" s="34"/>
      <c r="E114" s="34"/>
      <c r="F114" s="25" t="str">
        <f>E13</f>
        <v>Správa železnic, státní organizace</v>
      </c>
      <c r="G114" s="34"/>
      <c r="H114" s="34"/>
      <c r="I114" s="27" t="s">
        <v>31</v>
      </c>
      <c r="J114" s="30" t="str">
        <f>E19</f>
        <v xml:space="preserve">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29</v>
      </c>
      <c r="D115" s="34"/>
      <c r="E115" s="34"/>
      <c r="F115" s="25" t="str">
        <f>IF(E16="","",E16)</f>
        <v>Vyplň údaj</v>
      </c>
      <c r="G115" s="34"/>
      <c r="H115" s="34"/>
      <c r="I115" s="27" t="s">
        <v>34</v>
      </c>
      <c r="J115" s="30" t="str">
        <f>E22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52"/>
      <c r="B117" s="153"/>
      <c r="C117" s="154" t="s">
        <v>97</v>
      </c>
      <c r="D117" s="155" t="s">
        <v>61</v>
      </c>
      <c r="E117" s="155" t="s">
        <v>57</v>
      </c>
      <c r="F117" s="155" t="s">
        <v>58</v>
      </c>
      <c r="G117" s="155" t="s">
        <v>98</v>
      </c>
      <c r="H117" s="155" t="s">
        <v>99</v>
      </c>
      <c r="I117" s="155" t="s">
        <v>100</v>
      </c>
      <c r="J117" s="156" t="s">
        <v>87</v>
      </c>
      <c r="K117" s="157" t="s">
        <v>101</v>
      </c>
      <c r="L117" s="158"/>
      <c r="M117" s="73" t="s">
        <v>1</v>
      </c>
      <c r="N117" s="74" t="s">
        <v>40</v>
      </c>
      <c r="O117" s="74" t="s">
        <v>102</v>
      </c>
      <c r="P117" s="74" t="s">
        <v>103</v>
      </c>
      <c r="Q117" s="74" t="s">
        <v>104</v>
      </c>
      <c r="R117" s="74" t="s">
        <v>105</v>
      </c>
      <c r="S117" s="74" t="s">
        <v>106</v>
      </c>
      <c r="T117" s="75" t="s">
        <v>107</v>
      </c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/>
    </row>
    <row r="118" spans="1:65" s="2" customFormat="1" ht="22.9" customHeight="1">
      <c r="A118" s="32"/>
      <c r="B118" s="33"/>
      <c r="C118" s="80" t="s">
        <v>108</v>
      </c>
      <c r="D118" s="34"/>
      <c r="E118" s="34"/>
      <c r="F118" s="34"/>
      <c r="G118" s="34"/>
      <c r="H118" s="34"/>
      <c r="I118" s="34"/>
      <c r="J118" s="159">
        <f>BK118</f>
        <v>0</v>
      </c>
      <c r="K118" s="34"/>
      <c r="L118" s="37"/>
      <c r="M118" s="76"/>
      <c r="N118" s="160"/>
      <c r="O118" s="77"/>
      <c r="P118" s="161">
        <f>P119+P125+P127</f>
        <v>0</v>
      </c>
      <c r="Q118" s="77"/>
      <c r="R118" s="161">
        <f>R119+R125+R127</f>
        <v>0</v>
      </c>
      <c r="S118" s="77"/>
      <c r="T118" s="162">
        <f>T119+T125+T127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75</v>
      </c>
      <c r="AU118" s="15" t="s">
        <v>89</v>
      </c>
      <c r="BK118" s="163">
        <f>BK119+BK125+BK127</f>
        <v>0</v>
      </c>
    </row>
    <row r="119" spans="1:65" s="12" customFormat="1" ht="25.9" customHeight="1">
      <c r="B119" s="164"/>
      <c r="C119" s="165"/>
      <c r="D119" s="166" t="s">
        <v>75</v>
      </c>
      <c r="E119" s="167" t="s">
        <v>109</v>
      </c>
      <c r="F119" s="167" t="s">
        <v>110</v>
      </c>
      <c r="G119" s="165"/>
      <c r="H119" s="165"/>
      <c r="I119" s="168"/>
      <c r="J119" s="169">
        <f>BK119</f>
        <v>0</v>
      </c>
      <c r="K119" s="165"/>
      <c r="L119" s="170"/>
      <c r="M119" s="171"/>
      <c r="N119" s="172"/>
      <c r="O119" s="172"/>
      <c r="P119" s="173">
        <f>SUM(P120:P124)</f>
        <v>0</v>
      </c>
      <c r="Q119" s="172"/>
      <c r="R119" s="173">
        <f>SUM(R120:R124)</f>
        <v>0</v>
      </c>
      <c r="S119" s="172"/>
      <c r="T119" s="174">
        <f>SUM(T120:T124)</f>
        <v>0</v>
      </c>
      <c r="AR119" s="175" t="s">
        <v>81</v>
      </c>
      <c r="AT119" s="176" t="s">
        <v>75</v>
      </c>
      <c r="AU119" s="176" t="s">
        <v>76</v>
      </c>
      <c r="AY119" s="175" t="s">
        <v>111</v>
      </c>
      <c r="BK119" s="177">
        <f>SUM(BK120:BK124)</f>
        <v>0</v>
      </c>
    </row>
    <row r="120" spans="1:65" s="2" customFormat="1" ht="33" customHeight="1">
      <c r="A120" s="32"/>
      <c r="B120" s="33"/>
      <c r="C120" s="178" t="s">
        <v>81</v>
      </c>
      <c r="D120" s="178" t="s">
        <v>112</v>
      </c>
      <c r="E120" s="179" t="s">
        <v>81</v>
      </c>
      <c r="F120" s="180" t="s">
        <v>153</v>
      </c>
      <c r="G120" s="181" t="s">
        <v>113</v>
      </c>
      <c r="H120" s="182">
        <v>4</v>
      </c>
      <c r="I120" s="183"/>
      <c r="J120" s="184">
        <f>ROUND(I120*H120,2)</f>
        <v>0</v>
      </c>
      <c r="K120" s="185"/>
      <c r="L120" s="37"/>
      <c r="M120" s="186" t="s">
        <v>1</v>
      </c>
      <c r="N120" s="187" t="s">
        <v>41</v>
      </c>
      <c r="O120" s="69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0" t="s">
        <v>114</v>
      </c>
      <c r="AT120" s="190" t="s">
        <v>112</v>
      </c>
      <c r="AU120" s="190" t="s">
        <v>81</v>
      </c>
      <c r="AY120" s="15" t="s">
        <v>111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5" t="s">
        <v>81</v>
      </c>
      <c r="BK120" s="191">
        <f>ROUND(I120*H120,2)</f>
        <v>0</v>
      </c>
      <c r="BL120" s="15" t="s">
        <v>114</v>
      </c>
      <c r="BM120" s="190" t="s">
        <v>115</v>
      </c>
    </row>
    <row r="121" spans="1:65" s="2" customFormat="1" ht="97.5">
      <c r="A121" s="32"/>
      <c r="B121" s="33"/>
      <c r="C121" s="34"/>
      <c r="D121" s="192" t="s">
        <v>116</v>
      </c>
      <c r="E121" s="34"/>
      <c r="F121" s="193" t="s">
        <v>117</v>
      </c>
      <c r="G121" s="34"/>
      <c r="H121" s="34"/>
      <c r="I121" s="194"/>
      <c r="J121" s="34"/>
      <c r="K121" s="34"/>
      <c r="L121" s="37"/>
      <c r="M121" s="195"/>
      <c r="N121" s="196"/>
      <c r="O121" s="69"/>
      <c r="P121" s="69"/>
      <c r="Q121" s="69"/>
      <c r="R121" s="69"/>
      <c r="S121" s="69"/>
      <c r="T121" s="70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116</v>
      </c>
      <c r="AU121" s="15" t="s">
        <v>81</v>
      </c>
    </row>
    <row r="122" spans="1:65" s="2" customFormat="1" ht="37.9" customHeight="1">
      <c r="A122" s="32"/>
      <c r="B122" s="33"/>
      <c r="C122" s="178" t="s">
        <v>83</v>
      </c>
      <c r="D122" s="178" t="s">
        <v>112</v>
      </c>
      <c r="E122" s="179" t="s">
        <v>83</v>
      </c>
      <c r="F122" s="180" t="s">
        <v>118</v>
      </c>
      <c r="G122" s="181" t="s">
        <v>119</v>
      </c>
      <c r="H122" s="182">
        <v>270</v>
      </c>
      <c r="I122" s="183"/>
      <c r="J122" s="184">
        <f>ROUND(I122*H122,2)</f>
        <v>0</v>
      </c>
      <c r="K122" s="185"/>
      <c r="L122" s="37"/>
      <c r="M122" s="186" t="s">
        <v>1</v>
      </c>
      <c r="N122" s="187" t="s">
        <v>41</v>
      </c>
      <c r="O122" s="69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0" t="s">
        <v>114</v>
      </c>
      <c r="AT122" s="190" t="s">
        <v>112</v>
      </c>
      <c r="AU122" s="190" t="s">
        <v>81</v>
      </c>
      <c r="AY122" s="15" t="s">
        <v>111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5" t="s">
        <v>81</v>
      </c>
      <c r="BK122" s="191">
        <f>ROUND(I122*H122,2)</f>
        <v>0</v>
      </c>
      <c r="BL122" s="15" t="s">
        <v>114</v>
      </c>
      <c r="BM122" s="190" t="s">
        <v>120</v>
      </c>
    </row>
    <row r="123" spans="1:65" s="2" customFormat="1" ht="97.5">
      <c r="A123" s="32"/>
      <c r="B123" s="33"/>
      <c r="C123" s="34"/>
      <c r="D123" s="192" t="s">
        <v>116</v>
      </c>
      <c r="E123" s="34"/>
      <c r="F123" s="193" t="s">
        <v>121</v>
      </c>
      <c r="G123" s="34"/>
      <c r="H123" s="34"/>
      <c r="I123" s="194"/>
      <c r="J123" s="34"/>
      <c r="K123" s="34"/>
      <c r="L123" s="37"/>
      <c r="M123" s="195"/>
      <c r="N123" s="196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116</v>
      </c>
      <c r="AU123" s="15" t="s">
        <v>81</v>
      </c>
    </row>
    <row r="124" spans="1:65" s="13" customFormat="1">
      <c r="B124" s="197"/>
      <c r="C124" s="198"/>
      <c r="D124" s="192" t="s">
        <v>122</v>
      </c>
      <c r="E124" s="199" t="s">
        <v>1</v>
      </c>
      <c r="F124" s="200" t="s">
        <v>123</v>
      </c>
      <c r="G124" s="198"/>
      <c r="H124" s="201">
        <v>270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122</v>
      </c>
      <c r="AU124" s="207" t="s">
        <v>81</v>
      </c>
      <c r="AV124" s="13" t="s">
        <v>83</v>
      </c>
      <c r="AW124" s="13" t="s">
        <v>33</v>
      </c>
      <c r="AX124" s="13" t="s">
        <v>81</v>
      </c>
      <c r="AY124" s="207" t="s">
        <v>111</v>
      </c>
    </row>
    <row r="125" spans="1:65" s="12" customFormat="1" ht="25.9" customHeight="1">
      <c r="B125" s="164"/>
      <c r="C125" s="165"/>
      <c r="D125" s="166" t="s">
        <v>75</v>
      </c>
      <c r="E125" s="167" t="s">
        <v>124</v>
      </c>
      <c r="F125" s="167" t="s">
        <v>125</v>
      </c>
      <c r="G125" s="165"/>
      <c r="H125" s="165"/>
      <c r="I125" s="168"/>
      <c r="J125" s="169">
        <f>BK125</f>
        <v>0</v>
      </c>
      <c r="K125" s="165"/>
      <c r="L125" s="170"/>
      <c r="M125" s="171"/>
      <c r="N125" s="172"/>
      <c r="O125" s="172"/>
      <c r="P125" s="173">
        <f>P126</f>
        <v>0</v>
      </c>
      <c r="Q125" s="172"/>
      <c r="R125" s="173">
        <f>R126</f>
        <v>0</v>
      </c>
      <c r="S125" s="172"/>
      <c r="T125" s="174">
        <f>T126</f>
        <v>0</v>
      </c>
      <c r="AR125" s="175" t="s">
        <v>81</v>
      </c>
      <c r="AT125" s="176" t="s">
        <v>75</v>
      </c>
      <c r="AU125" s="176" t="s">
        <v>76</v>
      </c>
      <c r="AY125" s="175" t="s">
        <v>111</v>
      </c>
      <c r="BK125" s="177">
        <f>BK126</f>
        <v>0</v>
      </c>
    </row>
    <row r="126" spans="1:65" s="2" customFormat="1" ht="37.9" customHeight="1">
      <c r="A126" s="32"/>
      <c r="B126" s="33"/>
      <c r="C126" s="178" t="s">
        <v>126</v>
      </c>
      <c r="D126" s="178" t="s">
        <v>112</v>
      </c>
      <c r="E126" s="179" t="s">
        <v>127</v>
      </c>
      <c r="F126" s="180" t="s">
        <v>128</v>
      </c>
      <c r="G126" s="181" t="s">
        <v>129</v>
      </c>
      <c r="H126" s="182">
        <v>3</v>
      </c>
      <c r="I126" s="183"/>
      <c r="J126" s="184">
        <f>ROUND(I126*H126,2)</f>
        <v>0</v>
      </c>
      <c r="K126" s="185"/>
      <c r="L126" s="37"/>
      <c r="M126" s="186" t="s">
        <v>1</v>
      </c>
      <c r="N126" s="187" t="s">
        <v>41</v>
      </c>
      <c r="O126" s="69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0" t="s">
        <v>114</v>
      </c>
      <c r="AT126" s="190" t="s">
        <v>112</v>
      </c>
      <c r="AU126" s="190" t="s">
        <v>81</v>
      </c>
      <c r="AY126" s="15" t="s">
        <v>111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5" t="s">
        <v>81</v>
      </c>
      <c r="BK126" s="191">
        <f>ROUND(I126*H126,2)</f>
        <v>0</v>
      </c>
      <c r="BL126" s="15" t="s">
        <v>114</v>
      </c>
      <c r="BM126" s="190" t="s">
        <v>130</v>
      </c>
    </row>
    <row r="127" spans="1:65" s="12" customFormat="1" ht="25.9" customHeight="1">
      <c r="B127" s="164"/>
      <c r="C127" s="165"/>
      <c r="D127" s="166" t="s">
        <v>75</v>
      </c>
      <c r="E127" s="167" t="s">
        <v>131</v>
      </c>
      <c r="F127" s="167" t="s">
        <v>132</v>
      </c>
      <c r="G127" s="165"/>
      <c r="H127" s="165"/>
      <c r="I127" s="168"/>
      <c r="J127" s="169">
        <f>BK127</f>
        <v>0</v>
      </c>
      <c r="K127" s="165"/>
      <c r="L127" s="170"/>
      <c r="M127" s="171"/>
      <c r="N127" s="172"/>
      <c r="O127" s="172"/>
      <c r="P127" s="173">
        <f>P128+P131+P134</f>
        <v>0</v>
      </c>
      <c r="Q127" s="172"/>
      <c r="R127" s="173">
        <f>R128+R131+R134</f>
        <v>0</v>
      </c>
      <c r="S127" s="172"/>
      <c r="T127" s="174">
        <f>T128+T131+T134</f>
        <v>0</v>
      </c>
      <c r="AR127" s="175" t="s">
        <v>133</v>
      </c>
      <c r="AT127" s="176" t="s">
        <v>75</v>
      </c>
      <c r="AU127" s="176" t="s">
        <v>76</v>
      </c>
      <c r="AY127" s="175" t="s">
        <v>111</v>
      </c>
      <c r="BK127" s="177">
        <f>BK128+BK131+BK134</f>
        <v>0</v>
      </c>
    </row>
    <row r="128" spans="1:65" s="12" customFormat="1" ht="22.9" customHeight="1">
      <c r="B128" s="164"/>
      <c r="C128" s="165"/>
      <c r="D128" s="166" t="s">
        <v>75</v>
      </c>
      <c r="E128" s="208" t="s">
        <v>134</v>
      </c>
      <c r="F128" s="208" t="s">
        <v>135</v>
      </c>
      <c r="G128" s="165"/>
      <c r="H128" s="165"/>
      <c r="I128" s="168"/>
      <c r="J128" s="209">
        <f>BK128</f>
        <v>0</v>
      </c>
      <c r="K128" s="165"/>
      <c r="L128" s="170"/>
      <c r="M128" s="171"/>
      <c r="N128" s="172"/>
      <c r="O128" s="172"/>
      <c r="P128" s="173">
        <f>SUM(P129:P130)</f>
        <v>0</v>
      </c>
      <c r="Q128" s="172"/>
      <c r="R128" s="173">
        <f>SUM(R129:R130)</f>
        <v>0</v>
      </c>
      <c r="S128" s="172"/>
      <c r="T128" s="174">
        <f>SUM(T129:T130)</f>
        <v>0</v>
      </c>
      <c r="AR128" s="175" t="s">
        <v>133</v>
      </c>
      <c r="AT128" s="176" t="s">
        <v>75</v>
      </c>
      <c r="AU128" s="176" t="s">
        <v>81</v>
      </c>
      <c r="AY128" s="175" t="s">
        <v>111</v>
      </c>
      <c r="BK128" s="177">
        <f>SUM(BK129:BK130)</f>
        <v>0</v>
      </c>
    </row>
    <row r="129" spans="1:65" s="2" customFormat="1" ht="16.5" customHeight="1">
      <c r="A129" s="32"/>
      <c r="B129" s="33"/>
      <c r="C129" s="178" t="s">
        <v>114</v>
      </c>
      <c r="D129" s="178" t="s">
        <v>112</v>
      </c>
      <c r="E129" s="179" t="s">
        <v>136</v>
      </c>
      <c r="F129" s="180" t="s">
        <v>135</v>
      </c>
      <c r="G129" s="181" t="s">
        <v>137</v>
      </c>
      <c r="H129" s="182">
        <v>1</v>
      </c>
      <c r="I129" s="183"/>
      <c r="J129" s="184">
        <f>ROUND(I129*H129,2)</f>
        <v>0</v>
      </c>
      <c r="K129" s="185"/>
      <c r="L129" s="37"/>
      <c r="M129" s="186" t="s">
        <v>1</v>
      </c>
      <c r="N129" s="187" t="s">
        <v>41</v>
      </c>
      <c r="O129" s="69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0" t="s">
        <v>138</v>
      </c>
      <c r="AT129" s="190" t="s">
        <v>112</v>
      </c>
      <c r="AU129" s="190" t="s">
        <v>83</v>
      </c>
      <c r="AY129" s="15" t="s">
        <v>111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5" t="s">
        <v>81</v>
      </c>
      <c r="BK129" s="191">
        <f>ROUND(I129*H129,2)</f>
        <v>0</v>
      </c>
      <c r="BL129" s="15" t="s">
        <v>138</v>
      </c>
      <c r="BM129" s="190" t="s">
        <v>139</v>
      </c>
    </row>
    <row r="130" spans="1:65" s="2" customFormat="1" ht="39">
      <c r="A130" s="32"/>
      <c r="B130" s="33"/>
      <c r="C130" s="34"/>
      <c r="D130" s="192" t="s">
        <v>116</v>
      </c>
      <c r="E130" s="34"/>
      <c r="F130" s="193" t="s">
        <v>140</v>
      </c>
      <c r="G130" s="34"/>
      <c r="H130" s="34"/>
      <c r="I130" s="194"/>
      <c r="J130" s="34"/>
      <c r="K130" s="34"/>
      <c r="L130" s="37"/>
      <c r="M130" s="195"/>
      <c r="N130" s="196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116</v>
      </c>
      <c r="AU130" s="15" t="s">
        <v>83</v>
      </c>
    </row>
    <row r="131" spans="1:65" s="12" customFormat="1" ht="22.9" customHeight="1">
      <c r="B131" s="164"/>
      <c r="C131" s="165"/>
      <c r="D131" s="166" t="s">
        <v>75</v>
      </c>
      <c r="E131" s="208" t="s">
        <v>141</v>
      </c>
      <c r="F131" s="208" t="s">
        <v>142</v>
      </c>
      <c r="G131" s="165"/>
      <c r="H131" s="165"/>
      <c r="I131" s="168"/>
      <c r="J131" s="209">
        <f>BK131</f>
        <v>0</v>
      </c>
      <c r="K131" s="165"/>
      <c r="L131" s="170"/>
      <c r="M131" s="171"/>
      <c r="N131" s="172"/>
      <c r="O131" s="172"/>
      <c r="P131" s="173">
        <f>SUM(P132:P133)</f>
        <v>0</v>
      </c>
      <c r="Q131" s="172"/>
      <c r="R131" s="173">
        <f>SUM(R132:R133)</f>
        <v>0</v>
      </c>
      <c r="S131" s="172"/>
      <c r="T131" s="174">
        <f>SUM(T132:T133)</f>
        <v>0</v>
      </c>
      <c r="AR131" s="175" t="s">
        <v>133</v>
      </c>
      <c r="AT131" s="176" t="s">
        <v>75</v>
      </c>
      <c r="AU131" s="176" t="s">
        <v>81</v>
      </c>
      <c r="AY131" s="175" t="s">
        <v>111</v>
      </c>
      <c r="BK131" s="177">
        <f>SUM(BK132:BK133)</f>
        <v>0</v>
      </c>
    </row>
    <row r="132" spans="1:65" s="2" customFormat="1" ht="16.5" customHeight="1">
      <c r="A132" s="32"/>
      <c r="B132" s="33"/>
      <c r="C132" s="178" t="s">
        <v>133</v>
      </c>
      <c r="D132" s="178" t="s">
        <v>112</v>
      </c>
      <c r="E132" s="179" t="s">
        <v>143</v>
      </c>
      <c r="F132" s="180" t="s">
        <v>144</v>
      </c>
      <c r="G132" s="181" t="s">
        <v>137</v>
      </c>
      <c r="H132" s="182">
        <v>1</v>
      </c>
      <c r="I132" s="183"/>
      <c r="J132" s="184">
        <f>ROUND(I132*H132,2)</f>
        <v>0</v>
      </c>
      <c r="K132" s="185"/>
      <c r="L132" s="37"/>
      <c r="M132" s="186" t="s">
        <v>1</v>
      </c>
      <c r="N132" s="187" t="s">
        <v>41</v>
      </c>
      <c r="O132" s="69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0" t="s">
        <v>138</v>
      </c>
      <c r="AT132" s="190" t="s">
        <v>112</v>
      </c>
      <c r="AU132" s="190" t="s">
        <v>83</v>
      </c>
      <c r="AY132" s="15" t="s">
        <v>111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5" t="s">
        <v>81</v>
      </c>
      <c r="BK132" s="191">
        <f>ROUND(I132*H132,2)</f>
        <v>0</v>
      </c>
      <c r="BL132" s="15" t="s">
        <v>138</v>
      </c>
      <c r="BM132" s="190" t="s">
        <v>145</v>
      </c>
    </row>
    <row r="133" spans="1:65" s="2" customFormat="1" ht="48.75">
      <c r="A133" s="32"/>
      <c r="B133" s="33"/>
      <c r="C133" s="34"/>
      <c r="D133" s="192" t="s">
        <v>116</v>
      </c>
      <c r="E133" s="34"/>
      <c r="F133" s="193" t="s">
        <v>146</v>
      </c>
      <c r="G133" s="34"/>
      <c r="H133" s="34"/>
      <c r="I133" s="194"/>
      <c r="J133" s="34"/>
      <c r="K133" s="34"/>
      <c r="L133" s="37"/>
      <c r="M133" s="195"/>
      <c r="N133" s="196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116</v>
      </c>
      <c r="AU133" s="15" t="s">
        <v>83</v>
      </c>
    </row>
    <row r="134" spans="1:65" s="12" customFormat="1" ht="22.9" customHeight="1">
      <c r="B134" s="164"/>
      <c r="C134" s="165"/>
      <c r="D134" s="166" t="s">
        <v>75</v>
      </c>
      <c r="E134" s="208" t="s">
        <v>147</v>
      </c>
      <c r="F134" s="208" t="s">
        <v>148</v>
      </c>
      <c r="G134" s="165"/>
      <c r="H134" s="165"/>
      <c r="I134" s="168"/>
      <c r="J134" s="209">
        <f>BK134</f>
        <v>0</v>
      </c>
      <c r="K134" s="165"/>
      <c r="L134" s="170"/>
      <c r="M134" s="171"/>
      <c r="N134" s="172"/>
      <c r="O134" s="172"/>
      <c r="P134" s="173">
        <f>P135</f>
        <v>0</v>
      </c>
      <c r="Q134" s="172"/>
      <c r="R134" s="173">
        <f>R135</f>
        <v>0</v>
      </c>
      <c r="S134" s="172"/>
      <c r="T134" s="174">
        <f>T135</f>
        <v>0</v>
      </c>
      <c r="AR134" s="175" t="s">
        <v>133</v>
      </c>
      <c r="AT134" s="176" t="s">
        <v>75</v>
      </c>
      <c r="AU134" s="176" t="s">
        <v>81</v>
      </c>
      <c r="AY134" s="175" t="s">
        <v>111</v>
      </c>
      <c r="BK134" s="177">
        <f>BK135</f>
        <v>0</v>
      </c>
    </row>
    <row r="135" spans="1:65" s="2" customFormat="1" ht="21.75" customHeight="1">
      <c r="A135" s="32"/>
      <c r="B135" s="33"/>
      <c r="C135" s="178" t="s">
        <v>149</v>
      </c>
      <c r="D135" s="178" t="s">
        <v>112</v>
      </c>
      <c r="E135" s="179" t="s">
        <v>150</v>
      </c>
      <c r="F135" s="180" t="s">
        <v>151</v>
      </c>
      <c r="G135" s="181" t="s">
        <v>137</v>
      </c>
      <c r="H135" s="182">
        <v>1</v>
      </c>
      <c r="I135" s="183"/>
      <c r="J135" s="184">
        <f>ROUND(I135*H135,2)</f>
        <v>0</v>
      </c>
      <c r="K135" s="185"/>
      <c r="L135" s="37"/>
      <c r="M135" s="210" t="s">
        <v>1</v>
      </c>
      <c r="N135" s="211" t="s">
        <v>41</v>
      </c>
      <c r="O135" s="212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0" t="s">
        <v>138</v>
      </c>
      <c r="AT135" s="190" t="s">
        <v>112</v>
      </c>
      <c r="AU135" s="190" t="s">
        <v>83</v>
      </c>
      <c r="AY135" s="15" t="s">
        <v>111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5" t="s">
        <v>81</v>
      </c>
      <c r="BK135" s="191">
        <f>ROUND(I135*H135,2)</f>
        <v>0</v>
      </c>
      <c r="BL135" s="15" t="s">
        <v>138</v>
      </c>
      <c r="BM135" s="190" t="s">
        <v>152</v>
      </c>
    </row>
    <row r="136" spans="1:65" s="2" customFormat="1" ht="6.95" customHeight="1">
      <c r="A136" s="3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37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algorithmName="SHA-512" hashValue="koQrGFIFrFt0jXBhCSWGStS2DCnKt5N4B7x7gsmxmcEXu72XGEHE9cP+1SmL7TMv4q288quxoCS1UyMupQ3JCg==" saltValue="tftfvXsTiKIj+rQ/RchzIg==" spinCount="100000" sheet="1" objects="1" scenarios="1" formatColumns="0" formatRows="0" autoFilter="0"/>
  <autoFilter ref="C117:K135"/>
  <mergeCells count="6">
    <mergeCell ref="E110:H11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PHA_hl_n - Osvětl...</vt:lpstr>
      <vt:lpstr>'PHA_hl_n - Osvětl...'!Názvy_tisku</vt:lpstr>
      <vt:lpstr>'Rekapitulace stavby'!Názvy_tisku</vt:lpstr>
      <vt:lpstr>'PHA_hl_n - Osvětl...'!Oblast_tisku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2021-10-11T04:09:44Z</cp:lastPrinted>
  <dcterms:created xsi:type="dcterms:W3CDTF">2021-09-30T11:45:19Z</dcterms:created>
  <dcterms:modified xsi:type="dcterms:W3CDTF">2021-10-11T04:09:47Z</dcterms:modified>
</cp:coreProperties>
</file>